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20400" windowHeight="13720" activeTab="0"/>
  </bookViews>
  <sheets>
    <sheet name="Sheet1" sheetId="1" r:id="rId1"/>
    <sheet name="Sheet3" sheetId="2" r:id="rId2"/>
  </sheets>
  <definedNames>
    <definedName name="alpha_1">'Sheet1'!$J$4</definedName>
    <definedName name="alpha_2">'Sheet1'!$K$4</definedName>
    <definedName name="Bix_1">'Sheet1'!$F$2</definedName>
    <definedName name="Bix_2">'Sheet1'!$H$2</definedName>
    <definedName name="Biy_1">'Sheet1'!$G$2</definedName>
    <definedName name="Biy_2">'Sheet1'!$I$2</definedName>
    <definedName name="c_1">'Sheet1'!$G$4</definedName>
    <definedName name="c_2">'Sheet1'!$I$4</definedName>
    <definedName name="DeltaTau">'Sheet1'!$M$4</definedName>
    <definedName name="Dx">'Sheet1'!$C$2</definedName>
    <definedName name="Dy">'Sheet1'!$D$2</definedName>
    <definedName name="eps">'Sheet1'!$D$4</definedName>
    <definedName name="h">'Sheet1'!$E$2</definedName>
    <definedName name="k">'Sheet1'!$G$4</definedName>
    <definedName name="k_1">'Sheet1'!$A$2</definedName>
    <definedName name="k_2">'Sheet1'!$B$2</definedName>
    <definedName name="qdot">'Sheet1'!$B$4</definedName>
    <definedName name="rho_1">'Sheet1'!$F$4</definedName>
    <definedName name="rho_2">'Sheet1'!$H$4</definedName>
    <definedName name="Safety">'Sheet1'!$L$4</definedName>
    <definedName name="sigma">'Sheet1'!$E$4</definedName>
    <definedName name="Tconv">'Sheet1'!$A$4</definedName>
    <definedName name="Trad">'Sheet1'!$C$4</definedName>
  </definedNames>
  <calcPr calcMode="manual" fullCalcOnLoad="1" iterate="1" iterateCount="1" iterateDelta="1E-08"/>
</workbook>
</file>

<file path=xl/sharedStrings.xml><?xml version="1.0" encoding="utf-8"?>
<sst xmlns="http://schemas.openxmlformats.org/spreadsheetml/2006/main" count="39" uniqueCount="39">
  <si>
    <t>Dx</t>
  </si>
  <si>
    <t>Dy</t>
  </si>
  <si>
    <t>h</t>
  </si>
  <si>
    <t>Interior node</t>
  </si>
  <si>
    <t>Tconv</t>
  </si>
  <si>
    <t>qdot</t>
  </si>
  <si>
    <t>Trad</t>
  </si>
  <si>
    <t>sigma</t>
  </si>
  <si>
    <t>eps (emissivity)</t>
  </si>
  <si>
    <t>All nodes include heat generation (constant rate, not temperature-dependent)</t>
  </si>
  <si>
    <t>conductivity = k1</t>
  </si>
  <si>
    <t>conductivity = k2</t>
  </si>
  <si>
    <t>k_1</t>
  </si>
  <si>
    <t>k_2</t>
  </si>
  <si>
    <t>Bix_1</t>
  </si>
  <si>
    <t>Biy_2</t>
  </si>
  <si>
    <t>Biy_1</t>
  </si>
  <si>
    <t>Bix_2</t>
  </si>
  <si>
    <t>Upper left outside corner or lower right inside corner</t>
  </si>
  <si>
    <t>Upper right outside corner or lower left inside corner</t>
  </si>
  <si>
    <t>Lower left outside corner or upper right inside corner</t>
  </si>
  <si>
    <t>Lower right outside corner or upper left inside corner</t>
  </si>
  <si>
    <t>Right outer or left inner surface</t>
  </si>
  <si>
    <t>Surface and corner nodes include convection AND radiation</t>
  </si>
  <si>
    <t>Left outer or right inner surface</t>
  </si>
  <si>
    <t>Top outer or bottom inner surface</t>
  </si>
  <si>
    <t>Bottom outer or top inner surface</t>
  </si>
  <si>
    <t>Heat fluxes on boundary cells shown in appropriate adjacent cell in red italic</t>
  </si>
  <si>
    <t>Note:  to make an insulated boundary, use a convective boundary with h = Bix = Biy = 0 and eps = 0</t>
  </si>
  <si>
    <t>Safety factor</t>
  </si>
  <si>
    <t>DeltaTau</t>
  </si>
  <si>
    <t>c_1</t>
  </si>
  <si>
    <t>rho_1</t>
  </si>
  <si>
    <t>rho_2</t>
  </si>
  <si>
    <t>c_2</t>
  </si>
  <si>
    <t>alpha_1</t>
  </si>
  <si>
    <t>alpha_2</t>
  </si>
  <si>
    <t>Time</t>
  </si>
  <si>
    <t>number of iterations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</si>
</sst>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i/>
      <sz val="9"/>
      <color indexed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  <xf numFmtId="0" fontId="7" fillId="0" borderId="0" xfId="0" applyFont="1" applyAlignment="1">
      <alignment/>
    </xf>
    <xf numFmtId="2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11" fontId="1" fillId="2" borderId="0" xfId="0" applyNumberFormat="1" applyFont="1" applyFill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8"/>
          <c:y val="0"/>
          <c:w val="0.8535"/>
          <c:h val="0.947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Sheet1!$I$8:$Q$8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Sheet1!$I$9:$Q$9</c:f>
              <c:numCache>
                <c:ptCount val="9"/>
                <c:pt idx="0">
                  <c:v>100</c:v>
                </c:pt>
                <c:pt idx="1">
                  <c:v>25</c:v>
                </c:pt>
                <c:pt idx="2">
                  <c:v>15.625</c:v>
                </c:pt>
                <c:pt idx="3">
                  <c:v>14.453125</c:v>
                </c:pt>
                <c:pt idx="4">
                  <c:v>14.306640625</c:v>
                </c:pt>
                <c:pt idx="5">
                  <c:v>14.288330078125</c:v>
                </c:pt>
                <c:pt idx="6">
                  <c:v>14.286041259765625</c:v>
                </c:pt>
                <c:pt idx="7">
                  <c:v>26.785755157470703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Sheet1!$I$10:$Q$10</c:f>
              <c:numCache>
                <c:ptCount val="9"/>
                <c:pt idx="0">
                  <c:v>100</c:v>
                </c:pt>
                <c:pt idx="1">
                  <c:v>15.625</c:v>
                </c:pt>
                <c:pt idx="2">
                  <c:v>3.90625</c:v>
                </c:pt>
                <c:pt idx="3">
                  <c:v>2.294921875</c:v>
                </c:pt>
                <c:pt idx="4">
                  <c:v>2.0751953125</c:v>
                </c:pt>
                <c:pt idx="5">
                  <c:v>2.045440673828125</c:v>
                </c:pt>
                <c:pt idx="6">
                  <c:v>2.0414352416992188</c:v>
                </c:pt>
                <c:pt idx="7">
                  <c:v>16.10339879989624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Sheet1!$I$11:$Q$11</c:f>
              <c:numCache>
                <c:ptCount val="9"/>
                <c:pt idx="0">
                  <c:v>100</c:v>
                </c:pt>
                <c:pt idx="1">
                  <c:v>14.453125</c:v>
                </c:pt>
                <c:pt idx="2">
                  <c:v>2.294921875</c:v>
                </c:pt>
                <c:pt idx="3">
                  <c:v>0.57373046875</c:v>
                </c:pt>
                <c:pt idx="4">
                  <c:v>0.33111572265625</c:v>
                </c:pt>
                <c:pt idx="5">
                  <c:v>0.2970695495605469</c:v>
                </c:pt>
                <c:pt idx="6">
                  <c:v>0.2923130989074707</c:v>
                </c:pt>
                <c:pt idx="7">
                  <c:v>14.549463987350464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Sheet1!$I$12:$Q$12</c:f>
              <c:numCache>
                <c:ptCount val="9"/>
                <c:pt idx="0">
                  <c:v>100</c:v>
                </c:pt>
                <c:pt idx="1">
                  <c:v>14.306640625</c:v>
                </c:pt>
                <c:pt idx="2">
                  <c:v>2.0751953125</c:v>
                </c:pt>
                <c:pt idx="3">
                  <c:v>0.33111572265625</c:v>
                </c:pt>
                <c:pt idx="4">
                  <c:v>0.0827789306640625</c:v>
                </c:pt>
                <c:pt idx="5">
                  <c:v>0.04748106002807617</c:v>
                </c:pt>
                <c:pt idx="6">
                  <c:v>0.04247426986694336</c:v>
                </c:pt>
                <c:pt idx="7">
                  <c:v>14.323992282152176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Sheet1!$I$13:$Q$13</c:f>
              <c:numCache>
                <c:ptCount val="9"/>
                <c:pt idx="0">
                  <c:v>100</c:v>
                </c:pt>
                <c:pt idx="1">
                  <c:v>14.288330078125</c:v>
                </c:pt>
                <c:pt idx="2">
                  <c:v>2.045440673828125</c:v>
                </c:pt>
                <c:pt idx="3">
                  <c:v>0.2970695495605469</c:v>
                </c:pt>
                <c:pt idx="4">
                  <c:v>0.04748106002807617</c:v>
                </c:pt>
                <c:pt idx="5">
                  <c:v>0.011870265007019043</c:v>
                </c:pt>
                <c:pt idx="6">
                  <c:v>0.0067930668592453</c:v>
                </c:pt>
                <c:pt idx="7">
                  <c:v>14.291348168626428</c:v>
                </c:pt>
                <c:pt idx="8">
                  <c:v>100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Sheet1!$I$14:$Q$14</c:f>
              <c:numCache>
                <c:ptCount val="9"/>
                <c:pt idx="0">
                  <c:v>100</c:v>
                </c:pt>
                <c:pt idx="1">
                  <c:v>14.286041259765625</c:v>
                </c:pt>
                <c:pt idx="2">
                  <c:v>2.0414352416992188</c:v>
                </c:pt>
                <c:pt idx="3">
                  <c:v>0.2923130989074707</c:v>
                </c:pt>
                <c:pt idx="4">
                  <c:v>0.04247426986694336</c:v>
                </c:pt>
                <c:pt idx="5">
                  <c:v>0.0067930668592453</c:v>
                </c:pt>
                <c:pt idx="6">
                  <c:v>0.001698266714811325</c:v>
                </c:pt>
                <c:pt idx="7">
                  <c:v>14.286630804417655</c:v>
                </c:pt>
                <c:pt idx="8">
                  <c:v>100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Sheet1!$I$15:$Q$15</c:f>
              <c:numCache>
                <c:ptCount val="9"/>
                <c:pt idx="0">
                  <c:v>100</c:v>
                </c:pt>
                <c:pt idx="1">
                  <c:v>26.785755157470703</c:v>
                </c:pt>
                <c:pt idx="2">
                  <c:v>16.10339879989624</c:v>
                </c:pt>
                <c:pt idx="3">
                  <c:v>14.549463987350464</c:v>
                </c:pt>
                <c:pt idx="4">
                  <c:v>14.323992282152176</c:v>
                </c:pt>
                <c:pt idx="5">
                  <c:v>14.291348168626428</c:v>
                </c:pt>
                <c:pt idx="6">
                  <c:v>14.286630804417655</c:v>
                </c:pt>
                <c:pt idx="7">
                  <c:v>28.571657701104414</c:v>
                </c:pt>
                <c:pt idx="8">
                  <c:v>100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Sheet1!$I$16:$Q$16</c:f>
              <c:numCache/>
            </c:numRef>
          </c:val>
        </c:ser>
        <c:axId val="13988963"/>
        <c:axId val="58791804"/>
        <c:axId val="59364189"/>
      </c:surface3DChart>
      <c:catAx>
        <c:axId val="1398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91804"/>
        <c:crosses val="autoZero"/>
        <c:auto val="1"/>
        <c:lblOffset val="100"/>
        <c:noMultiLvlLbl val="0"/>
      </c:catAx>
      <c:valAx>
        <c:axId val="58791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88963"/>
        <c:crossesAt val="1"/>
        <c:crossBetween val="between"/>
        <c:dispUnits/>
      </c:valAx>
      <c:serAx>
        <c:axId val="5936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918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26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16</xdr:row>
      <xdr:rowOff>304800</xdr:rowOff>
    </xdr:from>
    <xdr:to>
      <xdr:col>16</xdr:col>
      <xdr:colOff>104775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8534400" y="4714875"/>
        <a:ext cx="62388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workbookViewId="0" topLeftCell="C1">
      <selection activeCell="O7" sqref="O7"/>
    </sheetView>
  </sheetViews>
  <sheetFormatPr defaultColWidth="11.00390625" defaultRowHeight="12"/>
  <cols>
    <col min="1" max="1" width="21.375" style="3" customWidth="1"/>
    <col min="3" max="3" width="14.125" style="0" customWidth="1"/>
    <col min="5" max="5" width="12.375" style="0" customWidth="1"/>
    <col min="6" max="6" width="12.625" style="0" customWidth="1"/>
  </cols>
  <sheetData>
    <row r="1" spans="1:9" s="1" customFormat="1" ht="12.75">
      <c r="A1" s="6" t="s">
        <v>12</v>
      </c>
      <c r="B1" s="6" t="s">
        <v>13</v>
      </c>
      <c r="C1" s="6" t="s">
        <v>0</v>
      </c>
      <c r="D1" s="6" t="s">
        <v>1</v>
      </c>
      <c r="E1" s="6" t="s">
        <v>2</v>
      </c>
      <c r="F1" s="6" t="s">
        <v>14</v>
      </c>
      <c r="G1" s="6" t="s">
        <v>16</v>
      </c>
      <c r="H1" s="6" t="s">
        <v>17</v>
      </c>
      <c r="I1" s="6" t="s">
        <v>15</v>
      </c>
    </row>
    <row r="2" spans="1:9" ht="12.75">
      <c r="A2" s="7">
        <v>1</v>
      </c>
      <c r="B2" s="7">
        <v>1</v>
      </c>
      <c r="C2" s="7">
        <v>0.01</v>
      </c>
      <c r="D2" s="7">
        <v>0.01</v>
      </c>
      <c r="E2" s="7">
        <v>10</v>
      </c>
      <c r="F2" s="7">
        <f>h*Dx/k_1</f>
        <v>0.1</v>
      </c>
      <c r="G2" s="7">
        <f>h*Dy/k_1</f>
        <v>0.1</v>
      </c>
      <c r="H2" s="7">
        <f>h*Dx/k_2</f>
        <v>0.1</v>
      </c>
      <c r="I2" s="7">
        <f>h*Dy/k_2</f>
        <v>0.1</v>
      </c>
    </row>
    <row r="3" spans="1:28" ht="12.75">
      <c r="A3" s="6" t="s">
        <v>4</v>
      </c>
      <c r="B3" s="6" t="s">
        <v>5</v>
      </c>
      <c r="C3" s="6" t="s">
        <v>6</v>
      </c>
      <c r="D3" s="6" t="s">
        <v>8</v>
      </c>
      <c r="E3" s="6" t="s">
        <v>7</v>
      </c>
      <c r="F3" s="6" t="s">
        <v>32</v>
      </c>
      <c r="G3" s="26" t="s">
        <v>31</v>
      </c>
      <c r="H3" s="6" t="s">
        <v>33</v>
      </c>
      <c r="I3" s="26" t="s">
        <v>34</v>
      </c>
      <c r="J3" s="6" t="s">
        <v>35</v>
      </c>
      <c r="K3" s="6" t="s">
        <v>36</v>
      </c>
      <c r="L3" s="6" t="s">
        <v>29</v>
      </c>
      <c r="M3" s="6" t="s">
        <v>30</v>
      </c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2.75">
      <c r="A4" s="7">
        <v>298</v>
      </c>
      <c r="B4" s="8">
        <v>0</v>
      </c>
      <c r="C4" s="7">
        <v>298</v>
      </c>
      <c r="D4" s="7">
        <v>0</v>
      </c>
      <c r="E4" s="8">
        <v>5.67E-08</v>
      </c>
      <c r="F4" s="7">
        <v>1000</v>
      </c>
      <c r="G4" s="8">
        <v>1000</v>
      </c>
      <c r="H4" s="7">
        <v>1000</v>
      </c>
      <c r="I4" s="8">
        <v>1000</v>
      </c>
      <c r="J4" s="7">
        <f>k_1/(rho_1*c_1)</f>
        <v>1E-06</v>
      </c>
      <c r="K4" s="7">
        <f>k_2/(rho_2*c_2)</f>
        <v>1E-06</v>
      </c>
      <c r="L4" s="7">
        <v>0.5</v>
      </c>
      <c r="M4" s="7">
        <v>12.500000000000002</v>
      </c>
      <c r="N4" s="25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2:28" ht="12.75"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3" ht="72.75">
      <c r="A6" s="3" t="s">
        <v>9</v>
      </c>
      <c r="C6" s="4" t="s">
        <v>27</v>
      </c>
    </row>
    <row r="7" spans="1:12" ht="36.75">
      <c r="A7" s="3" t="s">
        <v>23</v>
      </c>
      <c r="I7" s="4" t="s">
        <v>38</v>
      </c>
      <c r="J7">
        <f>J7+1</f>
        <v>3</v>
      </c>
      <c r="K7" t="s">
        <v>37</v>
      </c>
      <c r="L7">
        <f>(J7-1)*DeltaTau</f>
        <v>25.000000000000004</v>
      </c>
    </row>
    <row r="8" spans="1:17" ht="48" customHeight="1">
      <c r="A8" s="5" t="s">
        <v>28</v>
      </c>
      <c r="C8" s="10" t="s">
        <v>10</v>
      </c>
      <c r="F8" s="10" t="s">
        <v>11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</row>
    <row r="9" spans="1:17" ht="12.75">
      <c r="A9" s="2"/>
      <c r="C9">
        <v>0</v>
      </c>
      <c r="F9">
        <v>0</v>
      </c>
      <c r="I9">
        <v>100</v>
      </c>
      <c r="J9" s="11">
        <f>(((I9+K9)/(2*Dx^2)+(J8+J10)/(2*Dy^2)+qdot/(2*k_1))/(1/Dx^2+1/Dy^2)-(J9*(1-(1/(2*alpha_1*DeltaTau))/(1/Dx^2+1/Dy^2))))/((1/(2*alpha_1*DeltaTau))/(1/Dx^2+1/Dy^2))</f>
        <v>25</v>
      </c>
      <c r="K9" s="11">
        <f>(((J9+L9)/(2*Dx^2)+(K8+K10)/(2*Dy^2)+qdot/(2*k_1))/(1/Dx^2+1/Dy^2)-(K9*(1-(1/(2*alpha_1*DeltaTau))/(1/Dx^2+1/Dy^2))))/((1/(2*alpha_1*DeltaTau))/(1/Dx^2+1/Dy^2))</f>
        <v>15.625</v>
      </c>
      <c r="L9" s="11">
        <f>(((K9+M9)/(2*Dx^2)+(L8+L10)/(2*Dy^2)+qdot/(2*k_1))/(1/Dx^2+1/Dy^2)-(L9*(1-(1/(2*alpha_1*DeltaTau))/(1/Dx^2+1/Dy^2))))/((1/(2*alpha_1*DeltaTau))/(1/Dx^2+1/Dy^2))</f>
        <v>14.453125</v>
      </c>
      <c r="M9" s="11">
        <f>(((L9+N9)/(2*Dx^2)+(M8+M10)/(2*Dy^2)+qdot/(2*k_1))/(1/Dx^2+1/Dy^2)-(M9*(1-(1/(2*alpha_1*DeltaTau))/(1/Dx^2+1/Dy^2))))/((1/(2*alpha_1*DeltaTau))/(1/Dx^2+1/Dy^2))</f>
        <v>14.306640625</v>
      </c>
      <c r="N9" s="11">
        <f>(((M9+O9)/(2*Dx^2)+(N8+N10)/(2*Dy^2)+qdot/(2*k_1))/(1/Dx^2+1/Dy^2)-(N9*(1-(1/(2*alpha_1*DeltaTau))/(1/Dx^2+1/Dy^2))))/((1/(2*alpha_1*DeltaTau))/(1/Dx^2+1/Dy^2))</f>
        <v>14.288330078125</v>
      </c>
      <c r="O9" s="11">
        <f>(((N9+P9)/(2*Dx^2)+(O8+O10)/(2*Dy^2)+qdot/(2*k_1))/(1/Dx^2+1/Dy^2)-(O9*(1-(1/(2*alpha_1*DeltaTau))/(1/Dx^2+1/Dy^2))))/((1/(2*alpha_1*DeltaTau))/(1/Dx^2+1/Dy^2))</f>
        <v>14.286041259765625</v>
      </c>
      <c r="P9" s="11">
        <f aca="true" t="shared" si="0" ref="P9:P15">(((O9+Q9)/(2*Dx^2)+(P8+P10)/(2*Dy^2)+qdot/(2*k_1))/(1/Dx^2+1/Dy^2)-(P9*(1-(1/(2*alpha_1*DeltaTau))/(1/Dx^2+1/Dy^2))))/((1/(2*alpha_1*DeltaTau))/(1/Dx^2+1/Dy^2))</f>
        <v>26.785755157470703</v>
      </c>
      <c r="Q9">
        <v>100</v>
      </c>
    </row>
    <row r="10" spans="1:17" ht="12.75">
      <c r="A10" s="2" t="s">
        <v>3</v>
      </c>
      <c r="B10">
        <v>0</v>
      </c>
      <c r="C10" s="11">
        <f>(((B10+D10)/(2*Dx^2)+(C9+C11)/(2*Dy^2)+qdot/(2*k_1))/(1/Dx^2+1/Dy^2)-(C10*(1-(1/(2*alpha_1*DeltaTau))/(1/Dx^2+1/Dy^2))))/((1/(2*alpha_1*DeltaTau))/(1/Dx^2+1/Dy^2))</f>
        <v>0</v>
      </c>
      <c r="D10">
        <v>0</v>
      </c>
      <c r="E10">
        <v>0</v>
      </c>
      <c r="F10" s="11">
        <f>(((E10+G10)/(2*Dx^2)+(F9+F11)/(2*Dy^2)+qdot/(2*k_2))/(1/Dx^2+1/Dy^2)-(F10*(1-(1/(2*alpha_2*DeltaTau))/(1/Dx^2+1/Dy^2))))/((1/(2*alpha_2*DeltaTau))/(1/Dx^2+1/Dy^2))</f>
        <v>0</v>
      </c>
      <c r="G10" s="27">
        <v>0</v>
      </c>
      <c r="I10">
        <v>100</v>
      </c>
      <c r="J10" s="11">
        <f>(((I10+K10)/(2*Dx^2)+(J9+J11)/(2*Dy^2)+qdot/(2*k_1))/(1/Dx^2+1/Dy^2)-(J10*(1-(1/(2*alpha_1*DeltaTau))/(1/Dx^2+1/Dy^2))))/((1/(2*alpha_1*DeltaTau))/(1/Dx^2+1/Dy^2))</f>
        <v>15.625</v>
      </c>
      <c r="K10" s="11">
        <f>(((J10+L10)/(2*Dx^2)+(K9+K11)/(2*Dy^2)+qdot/(2*k_1))/(1/Dx^2+1/Dy^2)-(K10*(1-(1/(2*alpha_1*DeltaTau))/(1/Dx^2+1/Dy^2))))/((1/(2*alpha_1*DeltaTau))/(1/Dx^2+1/Dy^2))</f>
        <v>3.90625</v>
      </c>
      <c r="L10" s="11">
        <f>(((K10+M10)/(2*Dx^2)+(L9+L11)/(2*Dy^2)+qdot/(2*k_1))/(1/Dx^2+1/Dy^2)-(L10*(1-(1/(2*alpha_1*DeltaTau))/(1/Dx^2+1/Dy^2))))/((1/(2*alpha_1*DeltaTau))/(1/Dx^2+1/Dy^2))</f>
        <v>2.294921875</v>
      </c>
      <c r="M10" s="11">
        <f>(((L10+N10)/(2*Dx^2)+(M9+M11)/(2*Dy^2)+qdot/(2*k_1))/(1/Dx^2+1/Dy^2)-(M10*(1-(1/(2*alpha_1*DeltaTau))/(1/Dx^2+1/Dy^2))))/((1/(2*alpha_1*DeltaTau))/(1/Dx^2+1/Dy^2))</f>
        <v>2.0751953125</v>
      </c>
      <c r="N10" s="11">
        <f>(((M10+O10)/(2*Dx^2)+(N9+N11)/(2*Dy^2)+qdot/(2*k_1))/(1/Dx^2+1/Dy^2)-(N10*(1-(1/(2*alpha_1*DeltaTau))/(1/Dx^2+1/Dy^2))))/((1/(2*alpha_1*DeltaTau))/(1/Dx^2+1/Dy^2))</f>
        <v>2.045440673828125</v>
      </c>
      <c r="O10" s="11">
        <f>(((N10+P10)/(2*Dx^2)+(O9+O11)/(2*Dy^2)+qdot/(2*k_1))/(1/Dx^2+1/Dy^2)-(O10*(1-(1/(2*alpha_1*DeltaTau))/(1/Dx^2+1/Dy^2))))/((1/(2*alpha_1*DeltaTau))/(1/Dx^2+1/Dy^2))</f>
        <v>2.0414352416992188</v>
      </c>
      <c r="P10" s="11">
        <f t="shared" si="0"/>
        <v>16.10339879989624</v>
      </c>
      <c r="Q10">
        <v>100</v>
      </c>
    </row>
    <row r="11" spans="1:17" ht="12.75">
      <c r="A11" s="2"/>
      <c r="C11">
        <v>0</v>
      </c>
      <c r="F11">
        <v>0</v>
      </c>
      <c r="I11">
        <v>100</v>
      </c>
      <c r="J11" s="11">
        <f>(((I11+K11)/(2*Dx^2)+(J10+J12)/(2*Dy^2)+qdot/(2*k_1))/(1/Dx^2+1/Dy^2)-(J11*(1-(1/(2*alpha_1*DeltaTau))/(1/Dx^2+1/Dy^2))))/((1/(2*alpha_1*DeltaTau))/(1/Dx^2+1/Dy^2))</f>
        <v>14.453125</v>
      </c>
      <c r="K11" s="11">
        <f>(((J11+L11)/(2*Dx^2)+(K10+K12)/(2*Dy^2)+qdot/(2*k_1))/(1/Dx^2+1/Dy^2)-(K11*(1-(1/(2*alpha_1*DeltaTau))/(1/Dx^2+1/Dy^2))))/((1/(2*alpha_1*DeltaTau))/(1/Dx^2+1/Dy^2))</f>
        <v>2.294921875</v>
      </c>
      <c r="L11" s="11">
        <f>(((K11+M11)/(2*Dx^2)+(L10+L12)/(2*Dy^2)+qdot/(2*k_1))/(1/Dx^2+1/Dy^2)-(L11*(1-(1/(2*alpha_1*DeltaTau))/(1/Dx^2+1/Dy^2))))/((1/(2*alpha_1*DeltaTau))/(1/Dx^2+1/Dy^2))</f>
        <v>0.57373046875</v>
      </c>
      <c r="M11" s="11">
        <f>(((L11+N11)/(2*Dx^2)+(M10+M12)/(2*Dy^2)+qdot/(2*k_1))/(1/Dx^2+1/Dy^2)-(M11*(1-(1/(2*alpha_1*DeltaTau))/(1/Dx^2+1/Dy^2))))/((1/(2*alpha_1*DeltaTau))/(1/Dx^2+1/Dy^2))</f>
        <v>0.33111572265625</v>
      </c>
      <c r="N11" s="11">
        <f>(((M11+O11)/(2*Dx^2)+(N10+N12)/(2*Dy^2)+qdot/(2*k_1))/(1/Dx^2+1/Dy^2)-(N11*(1-(1/(2*alpha_1*DeltaTau))/(1/Dx^2+1/Dy^2))))/((1/(2*alpha_1*DeltaTau))/(1/Dx^2+1/Dy^2))</f>
        <v>0.2970695495605469</v>
      </c>
      <c r="O11" s="11">
        <f>(((N11+P11)/(2*Dx^2)+(O10+O12)/(2*Dy^2)+qdot/(2*k_1))/(1/Dx^2+1/Dy^2)-(O11*(1-(1/(2*alpha_1*DeltaTau))/(1/Dx^2+1/Dy^2))))/((1/(2*alpha_1*DeltaTau))/(1/Dx^2+1/Dy^2))</f>
        <v>0.2923130989074707</v>
      </c>
      <c r="P11" s="11">
        <f t="shared" si="0"/>
        <v>14.549463987350464</v>
      </c>
      <c r="Q11">
        <v>100</v>
      </c>
    </row>
    <row r="12" spans="1:17" ht="24.75">
      <c r="A12" s="2" t="s">
        <v>22</v>
      </c>
      <c r="C12" s="12">
        <f>(B12+0.5*(Dx/Dy)^2*(C11+C13)+Bix_1*Tconv+qdot*Dx^2/(2*k_1)-(sigma*eps*Dx*(C12^4-Trad^4)/k_1))/(1+(Dx/Dy)^2+Bix_1)</f>
        <v>14.19047619047619</v>
      </c>
      <c r="D12" s="13">
        <f>h*Dy*(Tconv-C12)+sigma*eps*Dy*(Trad^4-C12^4)</f>
        <v>28.38095238095238</v>
      </c>
      <c r="F12" s="12">
        <f>(E12+0.5*(Dx/Dy)^2*(F11+F13)+Bix_2*Tconv+qdot*Dx^2/(2*k_2)-(sigma*eps*Dx*(F12^4-Trad^4)/k_2))/(1+(Dx/Dy)^2+Bix_2)</f>
        <v>14.19047619047619</v>
      </c>
      <c r="G12" s="13">
        <f>h*Dy*(Tconv-F12)+sigma*eps*Dy*(Trad^4-C12^4)</f>
        <v>28.38095238095238</v>
      </c>
      <c r="I12">
        <v>100</v>
      </c>
      <c r="J12" s="11">
        <f>(((I12+K12)/(2*Dx^2)+(J11+J13)/(2*Dy^2)+qdot/(2*k_1))/(1/Dx^2+1/Dy^2)-(J12*(1-(1/(2*alpha_1*DeltaTau))/(1/Dx^2+1/Dy^2))))/((1/(2*alpha_1*DeltaTau))/(1/Dx^2+1/Dy^2))</f>
        <v>14.306640625</v>
      </c>
      <c r="K12" s="11">
        <f>(((J12+L12)/(2*Dx^2)+(K11+K13)/(2*Dy^2)+qdot/(2*k_1))/(1/Dx^2+1/Dy^2)-(K12*(1-(1/(2*alpha_1*DeltaTau))/(1/Dx^2+1/Dy^2))))/((1/(2*alpha_1*DeltaTau))/(1/Dx^2+1/Dy^2))</f>
        <v>2.0751953125</v>
      </c>
      <c r="L12" s="11">
        <f>(((K12+M12)/(2*Dx^2)+(L11+L13)/(2*Dy^2)+qdot/(2*k_1))/(1/Dx^2+1/Dy^2)-(L12*(1-(1/(2*alpha_1*DeltaTau))/(1/Dx^2+1/Dy^2))))/((1/(2*alpha_1*DeltaTau))/(1/Dx^2+1/Dy^2))</f>
        <v>0.33111572265625</v>
      </c>
      <c r="M12" s="11">
        <f>(((L12+N12)/(2*Dx^2)+(M11+M13)/(2*Dy^2)+qdot/(2*k_1))/(1/Dx^2+1/Dy^2)-(M12*(1-(1/(2*alpha_1*DeltaTau))/(1/Dx^2+1/Dy^2))))/((1/(2*alpha_1*DeltaTau))/(1/Dx^2+1/Dy^2))</f>
        <v>0.0827789306640625</v>
      </c>
      <c r="N12" s="11">
        <f>(((M12+O12)/(2*Dx^2)+(N11+N13)/(2*Dy^2)+qdot/(2*k_1))/(1/Dx^2+1/Dy^2)-(N12*(1-(1/(2*alpha_1*DeltaTau))/(1/Dx^2+1/Dy^2))))/((1/(2*alpha_1*DeltaTau))/(1/Dx^2+1/Dy^2))</f>
        <v>0.04748106002807617</v>
      </c>
      <c r="O12" s="11">
        <f>(((N12+P12)/(2*Dx^2)+(O11+O13)/(2*Dy^2)+qdot/(2*k_1))/(1/Dx^2+1/Dy^2)-(O12*(1-(1/(2*alpha_1*DeltaTau))/(1/Dx^2+1/Dy^2))))/((1/(2*alpha_1*DeltaTau))/(1/Dx^2+1/Dy^2))</f>
        <v>0.04247426986694336</v>
      </c>
      <c r="P12" s="11">
        <f t="shared" si="0"/>
        <v>14.323992282152176</v>
      </c>
      <c r="Q12">
        <v>100</v>
      </c>
    </row>
    <row r="13" spans="1:17" ht="12.75">
      <c r="A13" s="2"/>
      <c r="I13">
        <v>100</v>
      </c>
      <c r="J13" s="11">
        <f>(((I13+K13)/(2*Dx^2)+(J12+J14)/(2*Dy^2)+qdot/(2*k_1))/(1/Dx^2+1/Dy^2)-(J13*(1-(1/(2*alpha_1*DeltaTau))/(1/Dx^2+1/Dy^2))))/((1/(2*alpha_1*DeltaTau))/(1/Dx^2+1/Dy^2))</f>
        <v>14.288330078125</v>
      </c>
      <c r="K13" s="11">
        <f>(((J13+L13)/(2*Dx^2)+(K12+K14)/(2*Dy^2)+qdot/(2*k_1))/(1/Dx^2+1/Dy^2)-(K13*(1-(1/(2*alpha_1*DeltaTau))/(1/Dx^2+1/Dy^2))))/((1/(2*alpha_1*DeltaTau))/(1/Dx^2+1/Dy^2))</f>
        <v>2.045440673828125</v>
      </c>
      <c r="L13" s="11">
        <f>(((K13+M13)/(2*Dx^2)+(L12+L14)/(2*Dy^2)+qdot/(2*k_1))/(1/Dx^2+1/Dy^2)-(L13*(1-(1/(2*alpha_1*DeltaTau))/(1/Dx^2+1/Dy^2))))/((1/(2*alpha_1*DeltaTau))/(1/Dx^2+1/Dy^2))</f>
        <v>0.2970695495605469</v>
      </c>
      <c r="M13" s="11">
        <f>(((L13+N13)/(2*Dx^2)+(M12+M14)/(2*Dy^2)+qdot/(2*k_1))/(1/Dx^2+1/Dy^2)-(M13*(1-(1/(2*alpha_1*DeltaTau))/(1/Dx^2+1/Dy^2))))/((1/(2*alpha_1*DeltaTau))/(1/Dx^2+1/Dy^2))</f>
        <v>0.04748106002807617</v>
      </c>
      <c r="N13" s="11">
        <f>(((M13+O13)/(2*Dx^2)+(N12+N14)/(2*Dy^2)+qdot/(2*k_1))/(1/Dx^2+1/Dy^2)-(N13*(1-(1/(2*alpha_1*DeltaTau))/(1/Dx^2+1/Dy^2))))/((1/(2*alpha_1*DeltaTau))/(1/Dx^2+1/Dy^2))</f>
        <v>0.011870265007019043</v>
      </c>
      <c r="O13" s="11">
        <f>(((N13+P13)/(2*Dx^2)+(O12+O14)/(2*Dy^2)+qdot/(2*k_1))/(1/Dx^2+1/Dy^2)-(O13*(1-(1/(2*alpha_1*DeltaTau))/(1/Dx^2+1/Dy^2))))/((1/(2*alpha_1*DeltaTau))/(1/Dx^2+1/Dy^2))</f>
        <v>0.0067930668592453</v>
      </c>
      <c r="P13" s="11">
        <f t="shared" si="0"/>
        <v>14.291348168626428</v>
      </c>
      <c r="Q13">
        <v>100</v>
      </c>
    </row>
    <row r="14" spans="1:17" ht="24.75">
      <c r="A14" s="2" t="s">
        <v>24</v>
      </c>
      <c r="B14" s="14">
        <f>h*Dy*(Tconv-C14)+sigma*eps*Dy*(Trad^4-C14^4)</f>
        <v>28.38095238095238</v>
      </c>
      <c r="C14" s="15">
        <f>(D14+0.5*(Dx/Dy)^2*(C13+C15)+Bix_1*Tconv+qdot*Dx^2/(2*k_1)-(sigma*eps*Dx*(C14^4-Trad^4)/k_1))/(1+(Dx/Dy)^2+Bix_1)</f>
        <v>14.19047619047619</v>
      </c>
      <c r="E14" s="14">
        <f>h*Dy*(Tconv-F14)+sigma*eps*Dy*(Trad^4-F14^4)</f>
        <v>28.38095238095238</v>
      </c>
      <c r="F14" s="15">
        <f>(G14+0.5*(Dx/Dy)^2*(F13+F15)+Bix_2*Tconv+qdot*Dx^2/(2*k_2)-(sigma*eps*Dx*(F14^4-Trad^4)/k_2))/(1+(Dx/Dy)^2+Bix_2)</f>
        <v>14.19047619047619</v>
      </c>
      <c r="I14">
        <v>100</v>
      </c>
      <c r="J14" s="11">
        <f>(((I14+K14)/(2*Dx^2)+(J13+J15)/(2*Dy^2)+qdot/(2*k_1))/(1/Dx^2+1/Dy^2)-(J14*(1-(1/(2*alpha_1*DeltaTau))/(1/Dx^2+1/Dy^2))))/((1/(2*alpha_1*DeltaTau))/(1/Dx^2+1/Dy^2))</f>
        <v>14.286041259765625</v>
      </c>
      <c r="K14" s="11">
        <f>(((J14+L14)/(2*Dx^2)+(K13+K15)/(2*Dy^2)+qdot/(2*k_1))/(1/Dx^2+1/Dy^2)-(K14*(1-(1/(2*alpha_1*DeltaTau))/(1/Dx^2+1/Dy^2))))/((1/(2*alpha_1*DeltaTau))/(1/Dx^2+1/Dy^2))</f>
        <v>2.0414352416992188</v>
      </c>
      <c r="L14" s="11">
        <f>(((K14+M14)/(2*Dx^2)+(L13+L15)/(2*Dy^2)+qdot/(2*k_1))/(1/Dx^2+1/Dy^2)-(L14*(1-(1/(2*alpha_1*DeltaTau))/(1/Dx^2+1/Dy^2))))/((1/(2*alpha_1*DeltaTau))/(1/Dx^2+1/Dy^2))</f>
        <v>0.2923130989074707</v>
      </c>
      <c r="M14" s="11">
        <f>(((L14+N14)/(2*Dx^2)+(M13+M15)/(2*Dy^2)+qdot/(2*k_1))/(1/Dx^2+1/Dy^2)-(M14*(1-(1/(2*alpha_1*DeltaTau))/(1/Dx^2+1/Dy^2))))/((1/(2*alpha_1*DeltaTau))/(1/Dx^2+1/Dy^2))</f>
        <v>0.04247426986694336</v>
      </c>
      <c r="N14" s="11">
        <f>(((M14+O14)/(2*Dx^2)+(N13+N15)/(2*Dy^2)+qdot/(2*k_1))/(1/Dx^2+1/Dy^2)-(N14*(1-(1/(2*alpha_1*DeltaTau))/(1/Dx^2+1/Dy^2))))/((1/(2*alpha_1*DeltaTau))/(1/Dx^2+1/Dy^2))</f>
        <v>0.0067930668592453</v>
      </c>
      <c r="O14" s="11">
        <f>(((N14+P14)/(2*Dx^2)+(O13+O15)/(2*Dy^2)+qdot/(2*k_1))/(1/Dx^2+1/Dy^2)-(O14*(1-(1/(2*alpha_1*DeltaTau))/(1/Dx^2+1/Dy^2))))/((1/(2*alpha_1*DeltaTau))/(1/Dx^2+1/Dy^2))</f>
        <v>0.001698266714811325</v>
      </c>
      <c r="P14" s="11">
        <f t="shared" si="0"/>
        <v>14.286630804417655</v>
      </c>
      <c r="Q14">
        <v>100</v>
      </c>
    </row>
    <row r="15" spans="1:17" ht="12.75">
      <c r="A15" s="2"/>
      <c r="B15" s="9"/>
      <c r="E15" s="9"/>
      <c r="I15">
        <v>100</v>
      </c>
      <c r="J15" s="11">
        <f aca="true" t="shared" si="1" ref="J15:P15">(((I15+K15)/(2*Dx^2)+(J14+J16)/(2*Dy^2)+qdot/(2*k_1))/(1/Dx^2+1/Dy^2)-(J15*(1-(1/(2*alpha_1*DeltaTau))/(1/Dx^2+1/Dy^2))))/((1/(2*alpha_1*DeltaTau))/(1/Dx^2+1/Dy^2))</f>
        <v>26.785755157470703</v>
      </c>
      <c r="K15" s="11">
        <f t="shared" si="1"/>
        <v>16.10339879989624</v>
      </c>
      <c r="L15" s="11">
        <f t="shared" si="1"/>
        <v>14.549463987350464</v>
      </c>
      <c r="M15" s="11">
        <f t="shared" si="1"/>
        <v>14.323992282152176</v>
      </c>
      <c r="N15" s="11">
        <f t="shared" si="1"/>
        <v>14.291348168626428</v>
      </c>
      <c r="O15" s="11">
        <f t="shared" si="1"/>
        <v>14.286630804417655</v>
      </c>
      <c r="P15" s="11">
        <f t="shared" si="0"/>
        <v>28.571657701104414</v>
      </c>
      <c r="Q15">
        <v>100</v>
      </c>
    </row>
    <row r="16" spans="1:17" ht="12.75">
      <c r="A16" s="2"/>
      <c r="C16" s="16">
        <f>h*Dx*(Tconv-C17)+sigma*eps*Dx*(Trad^4-C17^4)</f>
        <v>28.38095238095238</v>
      </c>
      <c r="F16" s="16">
        <f>h*Dx*(Tconv-F17)+sigma*eps*Dx*(Trad^4-F17^4)</f>
        <v>28.38095238095238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</row>
    <row r="17" spans="1:6" ht="24.75">
      <c r="A17" s="2" t="s">
        <v>25</v>
      </c>
      <c r="C17" s="17">
        <f>(C18+0.5*(Dy/Dx)^2*(B17+D17)+Biy_1*Tconv+qdot*Dy^2/(2*k_1)-(sigma*eps*Dy*(C17^4-Trad^4)/k_1))/(1+(Dy/Dx)^2+Biy_1)</f>
        <v>14.19047619047619</v>
      </c>
      <c r="F17" s="17">
        <f>(F18+0.5*(Dy/Dx)^2*(E17+G17)+Biy_2*Tconv+qdot*Dy^2/(2*k_2)-(sigma*eps*Dy*(F17^4-Trad^4)/k_2))/(1+(Dy/Dx)^2+Biy_2)</f>
        <v>14.19047619047619</v>
      </c>
    </row>
    <row r="18" ht="12.75">
      <c r="A18" s="2"/>
    </row>
    <row r="19" spans="1:6" ht="24.75">
      <c r="A19" s="2" t="s">
        <v>26</v>
      </c>
      <c r="C19" s="18">
        <f>(C18+0.5*(Dy/Dx)^2*(B19+D19)+Biy_1*Tconv+qdot*Dy^2/(2*k_1)-(sigma*eps*Dy*(C19^4-Trad^4)/k_1))/(1+(Dy/Dx)^2+Biy_1)</f>
        <v>14.19047619047619</v>
      </c>
      <c r="F19" s="18">
        <f>(F18+0.5*(Dy/Dx)^2*(E19+G19)+Biy_2*Tconv+qdot*Dy^2/(2*k_2)-(sigma*eps*Dy*(F19^4-Trad^4)/k_2))/(1+(Dy/Dx)^2+Biy_2)</f>
        <v>14.19047619047619</v>
      </c>
    </row>
    <row r="20" spans="3:6" ht="12.75">
      <c r="C20" s="19">
        <f>h*Dx*(Tconv-C19)+sigma*eps*Dx*(Trad^4-C19^4)</f>
        <v>28.38095238095238</v>
      </c>
      <c r="F20" s="19">
        <f>h*Dx*(Tconv-F19)+sigma*eps*Dx*(Trad^4-F19^4)</f>
        <v>28.38095238095238</v>
      </c>
    </row>
    <row r="22" spans="3:6" ht="12.75">
      <c r="C22" s="16">
        <f>h*Dx*(Tconv-C23)+sigma*eps*Dx*(Trad^4-C23^4)</f>
        <v>27.090909090909093</v>
      </c>
      <c r="F22" s="16">
        <f>h*Dx*(Tconv-F23)+sigma*eps*Dx*(Trad^4-F23^4)</f>
        <v>27.090909090909093</v>
      </c>
    </row>
    <row r="23" spans="1:6" ht="36.75">
      <c r="A23" s="2" t="s">
        <v>18</v>
      </c>
      <c r="B23" s="14">
        <f>h*Dy*(Tconv-C23)+sigma*eps*Dy*(Trad^4-C23^4)</f>
        <v>27.090909090909093</v>
      </c>
      <c r="C23" s="20">
        <f>((Biy_1+Bix_1)*Tconv+(Dy/Dx)*D23+(Dx/Dy)*C24+qdot*Dx*Dy/(2*k_1)+eps*sigma*(Dx+Dy)*(Trad^4-C23^4)/k_1)/(Biy_1+Bix_1+Dy/Dx+Dx/Dy)</f>
        <v>27.09090909090909</v>
      </c>
      <c r="E23" s="14">
        <f>h*Dy*(Tconv-F23)+sigma*eps*Dy*(Trad^4-F23^4)</f>
        <v>27.090909090909093</v>
      </c>
      <c r="F23" s="20">
        <f>((Biy_2+Bix_2)*Tconv+(Dy/Dx)*G23+(Dx/Dy)*F24+qdot*Dx*Dy/(2*k_2)+eps*sigma*(Dx+Dy)*(Trad^4-F23^4)/k_2)/(Biy_2+Bix_2+Dy/Dx+Dx/Dy)</f>
        <v>27.09090909090909</v>
      </c>
    </row>
    <row r="25" spans="3:6" ht="12.75">
      <c r="C25" s="16">
        <f>h*Dy*(Tconv-C26)+sigma*eps*Dy*(Trad^4-C26^4)</f>
        <v>27.090909090909093</v>
      </c>
      <c r="F25" s="16">
        <f>h*Dy*(Tconv-F26)+sigma*eps*Dy*(Trad^4-F26^4)</f>
        <v>27.090909090909093</v>
      </c>
    </row>
    <row r="26" spans="1:7" ht="36.75">
      <c r="A26" s="2" t="s">
        <v>19</v>
      </c>
      <c r="C26" s="21">
        <f>((Biy_1+Bix_1)*Tconv+(Dy/Dx)*B26+(Dx/Dy)*C27+qdot*Dx*Dy/(2*k_1)+eps*sigma*(Dx+Dy)*(Trad^4-C26^4)/k_1)/(Biy_1+Bix_1+Dy/Dx+Dx/Dy)</f>
        <v>27.09090909090909</v>
      </c>
      <c r="D26" s="13">
        <f>h*Dy*(Tconv-C26)+sigma*eps*Dy*(Trad^4-C26^4)</f>
        <v>27.090909090909093</v>
      </c>
      <c r="F26" s="21">
        <f>((Biy_2+Bix_2)*Tconv+(Dy/Dx)*E26+(Dx/Dy)*F27+qdot*Dx*Dy/(2*k_2)+eps*sigma*(Dx+Dy)*(Trad^4-F26^4)/k_2)/(Biy_2+Bix_2+Dy/Dx+Dx/Dy)</f>
        <v>27.09090909090909</v>
      </c>
      <c r="G26" s="13">
        <f>h*Dy*(Tconv-F26)+sigma*eps*Dy*(Trad^4-F26^4)</f>
        <v>27.090909090909093</v>
      </c>
    </row>
    <row r="28" spans="1:14" ht="36.75">
      <c r="A28" s="2" t="s">
        <v>20</v>
      </c>
      <c r="B28" s="14">
        <f>h*Dy*(Tconv-C28)+sigma*eps*Dy*(Trad^4-C28^4)</f>
        <v>27.090909090909093</v>
      </c>
      <c r="C28" s="22">
        <f>((Biy_1+Bix_1)*Tconv+(Dy/Dx)*D28+(Dx/Dy)*C27+qdot*Dx*Dy/(2*k_1)+eps*sigma*(Dx+Dy)*(Trad^4-C28^4)/k_1)/(Biy_1+Bix_1+Dy/Dx+Dx/Dy)</f>
        <v>27.09090909090909</v>
      </c>
      <c r="F28" s="14">
        <f>h*Dy*(Tconv-G28)+sigma*eps*Dy*(Trad^4-G28^4)</f>
        <v>27.090909090909093</v>
      </c>
      <c r="G28" s="22">
        <f>((Biy_2+Bix_2)*Tconv+(Dy/Dx)*H28+(Dx/Dy)*G27+qdot*Dx*Dy/(2*k_2)+eps*sigma*(Dx+Dy)*(Trad^4-G28^4)/k_2)/(Biy_2+Bix_2+Dy/Dx+Dx/Dy)</f>
        <v>27.09090909090909</v>
      </c>
      <c r="N28" s="4"/>
    </row>
    <row r="29" spans="3:7" ht="12.75">
      <c r="C29" s="19">
        <f>h*Dx*(Tconv-C28)+sigma*eps*Dx*(Trad^4-C28^4)</f>
        <v>27.090909090909093</v>
      </c>
      <c r="G29" s="19">
        <f>h*Dx*(Tconv-G28)+sigma*eps*Dx*(Trad^4-G28^4)</f>
        <v>27.090909090909093</v>
      </c>
    </row>
    <row r="30" ht="12.75">
      <c r="K30" s="11">
        <f>(((J30+L30)/(2*Dx^2)+(K29+K31)/(2*Dy^2)+qdot/(2*k_1))/(1/Dx^2+1/Dy^2)-(K30*(1-(1/(2*alpha_1*DeltaTau))/(1/Dx^2+1/Dy^2))))/((1/(2*alpha_1*DeltaTau))/(1/Dx^2+1/Dy^2))</f>
        <v>0</v>
      </c>
    </row>
    <row r="31" spans="1:7" ht="36.75">
      <c r="A31" s="2" t="s">
        <v>21</v>
      </c>
      <c r="C31" s="23">
        <f>((Biy_1+Bix_1)*Tconv+(Dy/Dx)*B31+(Dx/Dy)*C30+qdot*Dx*Dy/(2*k_1)+eps*sigma*(Dx+Dy)*(Trad^4-C31^4)/k_1)/(Biy_1+Bix_1+Dy/Dx+Dx/Dy)</f>
        <v>27.09090909090909</v>
      </c>
      <c r="D31" s="13">
        <f>h*Dy*(Tconv-C31)+sigma*eps*Dy*(Trad^4-C31^4)</f>
        <v>27.090909090909093</v>
      </c>
      <c r="F31" s="23">
        <f>((Biy_2+Bix_2)*Tconv+(Dy/Dx)*E31+(Dx/Dy)*F30+qdot*Dx*Dy/(2*k_2)+eps*sigma*(Dx+Dy)*(Trad^4-F31^4)/k_2)/(Biy_2+Bix_2+Dy/Dx+Dx/Dy)</f>
        <v>27.09090909090909</v>
      </c>
      <c r="G31" s="13">
        <f>h*Dy*(Tconv-F31)+sigma*eps*Dy*(Trad^4-F31^4)</f>
        <v>27.090909090909093</v>
      </c>
    </row>
    <row r="32" spans="3:6" ht="12.75">
      <c r="C32" s="19">
        <f>h*Dx*(Tconv-C31)+sigma*eps*Dx*(Trad^4-C31^4)</f>
        <v>27.090909090909093</v>
      </c>
      <c r="F32" s="19">
        <f>h*Dx*(Tconv-F31)+sigma*eps*Dx*(Trad^4-F31^4)</f>
        <v>27.090909090909093</v>
      </c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Consolidated vacuum cleaners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Bobodobo</dc:creator>
  <cp:keywords/>
  <dc:description/>
  <cp:lastModifiedBy>Bobodobo</cp:lastModifiedBy>
  <dcterms:created xsi:type="dcterms:W3CDTF">2002-01-29T17:25:53Z</dcterms:created>
  <cp:category/>
  <cp:version/>
  <cp:contentType/>
  <cp:contentStatus/>
</cp:coreProperties>
</file>