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0" windowWidth="24860" windowHeight="15020" activeTab="0"/>
  </bookViews>
  <sheets>
    <sheet name="Sheet1" sheetId="1" r:id="rId1"/>
    <sheet name="Sheet3" sheetId="2" r:id="rId2"/>
  </sheets>
  <definedNames>
    <definedName name="Bix_1">'Sheet1'!$F$2</definedName>
    <definedName name="Bix_2">'Sheet1'!$H$2</definedName>
    <definedName name="Biy_1">'Sheet1'!$G$2</definedName>
    <definedName name="Biy_2">'Sheet1'!$I$2</definedName>
    <definedName name="Dx">'Sheet1'!$C$2</definedName>
    <definedName name="Dy">'Sheet1'!$D$2</definedName>
    <definedName name="eps">'Sheet1'!$M$2</definedName>
    <definedName name="h">'Sheet1'!$E$2</definedName>
    <definedName name="k_1">'Sheet1'!$A$2</definedName>
    <definedName name="k_2">'Sheet1'!$B$2</definedName>
    <definedName name="qdot">'Sheet1'!$K$2</definedName>
    <definedName name="sigma">'Sheet1'!$N$2</definedName>
    <definedName name="Tconv">'Sheet1'!$J$2</definedName>
    <definedName name="Trad">'Sheet1'!$L$2</definedName>
  </definedNames>
  <calcPr calcMode="manual" fullCalcOnLoad="1" calcCompleted="0" calcOnSave="0" iterate="1" iterateCount="1" iterateDelta="1E-08"/>
</workbook>
</file>

<file path=xl/sharedStrings.xml><?xml version="1.0" encoding="utf-8"?>
<sst xmlns="http://schemas.openxmlformats.org/spreadsheetml/2006/main" count="29" uniqueCount="29">
  <si>
    <t>Dx</t>
  </si>
  <si>
    <t>Dy</t>
  </si>
  <si>
    <t>h</t>
  </si>
  <si>
    <t>Interior node</t>
  </si>
  <si>
    <t>Tconv</t>
  </si>
  <si>
    <t>qdot</t>
  </si>
  <si>
    <t>Trad</t>
  </si>
  <si>
    <t>sigma</t>
  </si>
  <si>
    <t>eps (emissivity)</t>
  </si>
  <si>
    <t>All nodes include heat generation (constant rate, not temperature-dependent)</t>
  </si>
  <si>
    <t>conductivity = k1</t>
  </si>
  <si>
    <t>conductivity = k2</t>
  </si>
  <si>
    <t>k_1</t>
  </si>
  <si>
    <t>k_2</t>
  </si>
  <si>
    <t>Bix_1</t>
  </si>
  <si>
    <t>Biy_2</t>
  </si>
  <si>
    <t>Biy_1</t>
  </si>
  <si>
    <t>Bix_2</t>
  </si>
  <si>
    <t>Upper left outside corner or lower right inside corner</t>
  </si>
  <si>
    <t>Upper right outside corner or lower left inside corner</t>
  </si>
  <si>
    <t>Lower left outside corner or upper right inside corner</t>
  </si>
  <si>
    <t>Lower right outside corner or upper left inside corner</t>
  </si>
  <si>
    <t>Right outer or left inner surface</t>
  </si>
  <si>
    <t>Surface and corner nodes include convection AND radiation</t>
  </si>
  <si>
    <t>Left outer or right inner surface</t>
  </si>
  <si>
    <t>Top outer or bottom inner surface</t>
  </si>
  <si>
    <t>Bottom outer or top inner surface</t>
  </si>
  <si>
    <t>Heat fluxes on boundary cells shown in appropriate adjacent cell in red italic</t>
  </si>
  <si>
    <t>Note:  to make an insulated boundary, use a convective boundary with h = Bix = Biy = 0 and eps = 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</si>
</sst>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E+0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0"/>
      <name val="Geneva"/>
      <family val="0"/>
    </font>
    <font>
      <sz val="10"/>
      <name val="Geneva"/>
      <family val="0"/>
    </font>
    <font>
      <i/>
      <sz val="10"/>
      <color indexed="10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7" fillId="2" borderId="0" xfId="0" applyFont="1" applyFill="1" applyAlignment="1">
      <alignment/>
    </xf>
    <xf numFmtId="0" fontId="7" fillId="0" borderId="0" xfId="0" applyFont="1" applyAlignment="1">
      <alignment/>
    </xf>
    <xf numFmtId="0" fontId="8" fillId="2" borderId="0" xfId="0" applyFont="1" applyFill="1" applyAlignment="1">
      <alignment/>
    </xf>
    <xf numFmtId="11" fontId="8" fillId="2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2" fontId="8" fillId="0" borderId="0" xfId="0" applyNumberFormat="1" applyFont="1" applyAlignment="1">
      <alignment vertical="top" wrapText="1"/>
    </xf>
    <xf numFmtId="2" fontId="7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9" fillId="0" borderId="0" xfId="0" applyFont="1" applyAlignment="1">
      <alignment/>
    </xf>
    <xf numFmtId="0" fontId="9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 topLeftCell="A1">
      <selection activeCell="L14" sqref="L14"/>
    </sheetView>
  </sheetViews>
  <sheetFormatPr defaultColWidth="11.00390625" defaultRowHeight="12"/>
  <cols>
    <col min="1" max="1" width="21.375" style="6" customWidth="1"/>
    <col min="2" max="2" width="10.875" style="5" customWidth="1"/>
    <col min="3" max="3" width="14.125" style="5" customWidth="1"/>
    <col min="4" max="4" width="10.875" style="5" customWidth="1"/>
    <col min="5" max="5" width="12.375" style="5" customWidth="1"/>
    <col min="6" max="6" width="12.625" style="5" customWidth="1"/>
    <col min="7" max="16384" width="10.875" style="5" customWidth="1"/>
  </cols>
  <sheetData>
    <row r="1" spans="1:14" s="2" customFormat="1" ht="12.75">
      <c r="A1" s="1" t="s">
        <v>12</v>
      </c>
      <c r="B1" s="1" t="s">
        <v>13</v>
      </c>
      <c r="C1" s="1" t="s">
        <v>0</v>
      </c>
      <c r="D1" s="1" t="s">
        <v>1</v>
      </c>
      <c r="E1" s="1" t="s">
        <v>2</v>
      </c>
      <c r="F1" s="1" t="s">
        <v>14</v>
      </c>
      <c r="G1" s="1" t="s">
        <v>16</v>
      </c>
      <c r="H1" s="1" t="s">
        <v>17</v>
      </c>
      <c r="I1" s="1" t="s">
        <v>15</v>
      </c>
      <c r="J1" s="1" t="s">
        <v>4</v>
      </c>
      <c r="K1" s="1" t="s">
        <v>5</v>
      </c>
      <c r="L1" s="1" t="s">
        <v>6</v>
      </c>
      <c r="M1" s="1" t="s">
        <v>8</v>
      </c>
      <c r="N1" s="1" t="s">
        <v>7</v>
      </c>
    </row>
    <row r="2" spans="1:14" ht="12.75">
      <c r="A2" s="3">
        <v>1</v>
      </c>
      <c r="B2" s="3">
        <v>1</v>
      </c>
      <c r="C2" s="3">
        <v>0.01</v>
      </c>
      <c r="D2" s="3">
        <v>0.01</v>
      </c>
      <c r="E2" s="3">
        <v>10</v>
      </c>
      <c r="F2" s="3">
        <f>h*Dx/k_1</f>
        <v>0.1</v>
      </c>
      <c r="G2" s="3">
        <f>h*Dy/k_1</f>
        <v>0.1</v>
      </c>
      <c r="H2" s="3">
        <f>h*Dx/k_2</f>
        <v>0.1</v>
      </c>
      <c r="I2" s="3">
        <f>h*Dy/k_2</f>
        <v>0.1</v>
      </c>
      <c r="J2" s="3">
        <v>298</v>
      </c>
      <c r="K2" s="4">
        <v>0</v>
      </c>
      <c r="L2" s="3">
        <v>298</v>
      </c>
      <c r="M2" s="3">
        <v>0</v>
      </c>
      <c r="N2" s="4">
        <v>5.67E-08</v>
      </c>
    </row>
    <row r="4" spans="1:3" ht="78">
      <c r="A4" s="6" t="s">
        <v>9</v>
      </c>
      <c r="C4" s="7" t="s">
        <v>27</v>
      </c>
    </row>
    <row r="5" ht="51.75">
      <c r="A5" s="6" t="s">
        <v>23</v>
      </c>
    </row>
    <row r="6" spans="1:6" ht="48" customHeight="1">
      <c r="A6" s="8" t="s">
        <v>28</v>
      </c>
      <c r="C6" s="9" t="s">
        <v>10</v>
      </c>
      <c r="F6" s="9" t="s">
        <v>11</v>
      </c>
    </row>
    <row r="7" ht="12.75">
      <c r="A7" s="10"/>
    </row>
    <row r="8" spans="1:6" ht="12.75">
      <c r="A8" s="10" t="s">
        <v>3</v>
      </c>
      <c r="C8" s="11">
        <f>((B8+D8)/(2*Dx^2)+(C7+C9)/(2*Dy^2)+qdot/(2*k_1))/(1/Dx^2+1/Dy^2)</f>
        <v>0</v>
      </c>
      <c r="F8" s="11">
        <f>((E8+G8)/(2*Dx^2)+(F7+F9)/(2*Dy^2)+qdot/(2*k_2))/(1/Dx^2+1/Dy^2)</f>
        <v>0</v>
      </c>
    </row>
    <row r="9" ht="12.75">
      <c r="A9" s="10"/>
    </row>
    <row r="10" spans="1:7" ht="25.5">
      <c r="A10" s="10" t="s">
        <v>22</v>
      </c>
      <c r="C10" s="12">
        <f>(B10+0.5*(Dx/Dy)^2*(C9+C11)+Bix_1*Tconv+qdot*Dx^2/(2*k_1)-(sigma*eps*Dx*(C10^4-Trad^4)/k_1))/(1+(Dx/Dy)^2+Bix_1)</f>
        <v>14.19047619047619</v>
      </c>
      <c r="D10" s="13">
        <f>h*Dy*(Tconv-C10)+sigma*eps*Dy*(Trad^4-C10^4)</f>
        <v>28.38095238095238</v>
      </c>
      <c r="F10" s="12">
        <f>(E10+0.5*(Dx/Dy)^2*(F9+F11)+Bix_2*Tconv+qdot*Dx^2/(2*k_2)-(sigma*eps*Dx*(F10^4-Trad^4)/k_2))/(1+(Dx/Dy)^2+Bix_2)</f>
        <v>14.19047619047619</v>
      </c>
      <c r="G10" s="13">
        <f>h*Dy*(Tconv-F10)+sigma*eps*Dy*(Trad^4-C10^4)</f>
        <v>28.38095238095238</v>
      </c>
    </row>
    <row r="11" ht="12.75">
      <c r="A11" s="10"/>
    </row>
    <row r="12" spans="1:6" ht="25.5">
      <c r="A12" s="10" t="s">
        <v>24</v>
      </c>
      <c r="B12" s="14">
        <f>h*Dy*(Tconv-C12)+sigma*eps*Dy*(Trad^4-C12^4)</f>
        <v>28.38095238095238</v>
      </c>
      <c r="C12" s="15">
        <f>(D12+0.5*(Dx/Dy)^2*(C11+C13)+Bix_1*Tconv+qdot*Dx^2/(2*k_1)-(sigma*eps*Dx*(C12^4-Trad^4)/k_1))/(1+(Dx/Dy)^2+Bix_1)</f>
        <v>14.19047619047619</v>
      </c>
      <c r="E12" s="14">
        <f>h*Dy*(Tconv-F12)+sigma*eps*Dy*(Trad^4-F12^4)</f>
        <v>28.38095238095238</v>
      </c>
      <c r="F12" s="15">
        <f>(G12+0.5*(Dx/Dy)^2*(F11+F13)+Bix_2*Tconv+qdot*Dx^2/(2*k_2)-(sigma*eps*Dx*(F12^4-Trad^4)/k_2))/(1+(Dx/Dy)^2+Bix_2)</f>
        <v>14.19047619047619</v>
      </c>
    </row>
    <row r="13" spans="1:5" ht="12.75">
      <c r="A13" s="10"/>
      <c r="B13" s="16"/>
      <c r="E13" s="16"/>
    </row>
    <row r="14" spans="1:6" ht="12.75">
      <c r="A14" s="10"/>
      <c r="C14" s="17">
        <f>h*Dx*(Tconv-C15)+sigma*eps*Dx*(Trad^4-C15^4)</f>
        <v>28.38095238095238</v>
      </c>
      <c r="F14" s="17">
        <f>h*Dx*(Tconv-F15)+sigma*eps*Dx*(Trad^4-F15^4)</f>
        <v>28.38095238095238</v>
      </c>
    </row>
    <row r="15" spans="1:6" ht="25.5">
      <c r="A15" s="10" t="s">
        <v>25</v>
      </c>
      <c r="C15" s="18">
        <f>(C16+0.5*(Dy/Dx)^2*(B15+D15)+Biy_1*Tconv+qdot*Dy^2/(2*k_1)-(sigma*eps*Dy*(C15^4-Trad^4)/k_1))/(1+(Dy/Dx)^2+Biy_1)</f>
        <v>14.19047619047619</v>
      </c>
      <c r="F15" s="18">
        <f>(F16+0.5*(Dy/Dx)^2*(E15+G15)+Biy_2*Tconv+qdot*Dy^2/(2*k_2)-(sigma*eps*Dy*(F15^4-Trad^4)/k_2))/(1+(Dy/Dx)^2+Biy_2)</f>
        <v>14.19047619047619</v>
      </c>
    </row>
    <row r="16" ht="12.75">
      <c r="A16" s="10"/>
    </row>
    <row r="17" spans="1:6" ht="25.5">
      <c r="A17" s="10" t="s">
        <v>26</v>
      </c>
      <c r="C17" s="19">
        <f>(C16+0.5*(Dy/Dx)^2*(B17+D17)+Biy_1*Tconv+qdot*Dy^2/(2*k_1)-(sigma*eps*Dy*(C17^4-Trad^4)/k_1))/(1+(Dy/Dx)^2+Biy_1)</f>
        <v>14.19047619047619</v>
      </c>
      <c r="F17" s="19">
        <f>(F16+0.5*(Dy/Dx)^2*(E17+G17)+Biy_2*Tconv+qdot*Dy^2/(2*k_2)-(sigma*eps*Dy*(F17^4-Trad^4)/k_2))/(1+(Dy/Dx)^2+Biy_2)</f>
        <v>14.19047619047619</v>
      </c>
    </row>
    <row r="18" spans="3:6" ht="12.75">
      <c r="C18" s="20">
        <f>h*Dx*(Tconv-C17)+sigma*eps*Dx*(Trad^4-C17^4)</f>
        <v>28.38095238095238</v>
      </c>
      <c r="F18" s="20">
        <f>h*Dx*(Tconv-F17)+sigma*eps*Dx*(Trad^4-F17^4)</f>
        <v>28.38095238095238</v>
      </c>
    </row>
    <row r="20" spans="3:6" ht="12.75">
      <c r="C20" s="17">
        <f>h*Dx*(Tconv-C21)+sigma*eps*Dx*(Trad^4-C21^4)</f>
        <v>27.090909090909093</v>
      </c>
      <c r="F20" s="17">
        <f>h*Dx*(Tconv-F21)+sigma*eps*Dx*(Trad^4-F21^4)</f>
        <v>27.090909090909093</v>
      </c>
    </row>
    <row r="21" spans="1:6" ht="39">
      <c r="A21" s="10" t="s">
        <v>18</v>
      </c>
      <c r="B21" s="14">
        <f>h*Dy*(Tconv-C21)+sigma*eps*Dy*(Trad^4-C21^4)</f>
        <v>27.090909090909093</v>
      </c>
      <c r="C21" s="21">
        <f>((Biy_1+Bix_1)*Tconv+(Dy/Dx)*D21+(Dx/Dy)*C22+qdot*Dx*Dy/(2*k_1)+eps*sigma*(Dx+Dy)*(Trad^4-C21^4)/k_1)/(Biy_1+Bix_1+Dy/Dx+Dx/Dy)</f>
        <v>27.09090909090909</v>
      </c>
      <c r="E21" s="14">
        <f>h*Dy*(Tconv-F21)+sigma*eps*Dy*(Trad^4-F21^4)</f>
        <v>27.090909090909093</v>
      </c>
      <c r="F21" s="21">
        <f>((Biy_2+Bix_2)*Tconv+(Dy/Dx)*G21+(Dx/Dy)*F22+qdot*Dx*Dy/(2*k_2)+eps*sigma*(Dx+Dy)*(Trad^4-F21^4)/k_2)/(Biy_2+Bix_2+Dy/Dx+Dx/Dy)</f>
        <v>27.09090909090909</v>
      </c>
    </row>
    <row r="23" spans="3:6" ht="12.75">
      <c r="C23" s="17">
        <f>h*Dx*(Tconv-C24)+sigma*eps*Dx*(Trad^4-C24^4)</f>
        <v>27.090909090909093</v>
      </c>
      <c r="F23" s="17">
        <f>h*Dx*(Tconv-F24)+sigma*eps*Dx*(Trad^4-F24^4)</f>
        <v>27.090909090909093</v>
      </c>
    </row>
    <row r="24" spans="1:7" ht="39">
      <c r="A24" s="10" t="s">
        <v>19</v>
      </c>
      <c r="C24" s="22">
        <f>((Biy_1+Bix_1)*Tconv+(Dy/Dx)*B24+(Dx/Dy)*C25+qdot*Dx*Dy/(2*k_1)+eps*sigma*(Dx+Dy)*(Trad^4-C24^4)/k_1)/(Biy_1+Bix_1+Dy/Dx+Dx/Dy)</f>
        <v>27.09090909090909</v>
      </c>
      <c r="D24" s="13">
        <f>h*Dy*(Tconv-C24)+sigma*eps*Dy*(Trad^4-C24^4)</f>
        <v>27.090909090909093</v>
      </c>
      <c r="F24" s="22">
        <f>((Biy_2+Bix_2)*Tconv+(Dy/Dx)*E24+(Dx/Dy)*F25+qdot*Dx*Dy/(2*k_2)+eps*sigma*(Dx+Dy)*(Trad^4-F24^4)/k_2)/(Biy_2+Bix_2+Dy/Dx+Dx/Dy)</f>
        <v>27.09090909090909</v>
      </c>
      <c r="G24" s="13">
        <f>h*Dy*(Tconv-F24)+sigma*eps*Dy*(Trad^4-F24^4)</f>
        <v>27.090909090909093</v>
      </c>
    </row>
    <row r="26" spans="1:14" ht="39">
      <c r="A26" s="10" t="s">
        <v>20</v>
      </c>
      <c r="B26" s="14">
        <f>h*Dy*(Tconv-C26)+sigma*eps*Dy*(Trad^4-C26^4)</f>
        <v>27.090909090909093</v>
      </c>
      <c r="C26" s="23">
        <f>((Biy_1+Bix_1)*Tconv+(Dy/Dx)*D26+(Dx/Dy)*C25+qdot*Dx*Dy/(2*k_1)+eps*sigma*(Dx+Dy)*(Trad^4-C26^4)/k_1)/(Biy_1+Bix_1+Dy/Dx+Dx/Dy)</f>
        <v>27.09090909090909</v>
      </c>
      <c r="F26" s="14">
        <f>h*Dy*(Tconv-G26)+sigma*eps*Dy*(Trad^4-G26^4)</f>
        <v>27.090909090909093</v>
      </c>
      <c r="G26" s="23">
        <f>((Biy_2+Bix_2)*Tconv+(Dy/Dx)*H26+(Dx/Dy)*G25+qdot*Dx*Dy/(2*k_2)+eps*sigma*(Dx+Dy)*(Trad^4-G26^4)/k_2)/(Biy_2+Bix_2+Dy/Dx+Dx/Dy)</f>
        <v>27.09090909090909</v>
      </c>
      <c r="N26" s="7"/>
    </row>
    <row r="27" spans="3:7" ht="12.75">
      <c r="C27" s="20">
        <f>h*Dx*(Tconv-C26)+sigma*eps*Dx*(Trad^4-C26^4)</f>
        <v>27.090909090909093</v>
      </c>
      <c r="G27" s="20">
        <f>h*Dx*(Tconv-G26)+sigma*eps*Dx*(Trad^4-G26^4)</f>
        <v>27.090909090909093</v>
      </c>
    </row>
    <row r="29" spans="1:7" ht="39">
      <c r="A29" s="10" t="s">
        <v>21</v>
      </c>
      <c r="C29" s="24">
        <f>((Biy_1+Bix_1)*Tconv+(Dy/Dx)*B29+(Dx/Dy)*C28+qdot*Dx*Dy/(2*k_1)+eps*sigma*(Dx+Dy)*(Trad^4-C29^4)/k_1)/(Biy_1+Bix_1+Dy/Dx+Dx/Dy)</f>
        <v>27.09090909090909</v>
      </c>
      <c r="D29" s="13">
        <f>h*Dy*(Tconv-C29)+sigma*eps*Dy*(Trad^4-C29^4)</f>
        <v>27.090909090909093</v>
      </c>
      <c r="F29" s="24">
        <f>((Biy_2+Bix_2)*Tconv+(Dy/Dx)*E29+(Dx/Dy)*F28+qdot*Dx*Dy/(2*k_2)+eps*sigma*(Dx+Dy)*(Trad^4-F29^4)/k_2)/(Biy_2+Bix_2+Dy/Dx+Dx/Dy)</f>
        <v>27.09090909090909</v>
      </c>
      <c r="G29" s="13">
        <f>h*Dy*(Tconv-F29)+sigma*eps*Dy*(Trad^4-F29^4)</f>
        <v>27.090909090909093</v>
      </c>
    </row>
    <row r="30" spans="3:6" ht="12.75">
      <c r="C30" s="20">
        <f>h*Dx*(Tconv-C29)+sigma*eps*Dx*(Trad^4-C29^4)</f>
        <v>27.090909090909093</v>
      </c>
      <c r="F30" s="20">
        <f>h*Dx*(Tconv-F29)+sigma*eps*Dx*(Trad^4-F29^4)</f>
        <v>27.090909090909093</v>
      </c>
    </row>
    <row r="36" ht="12.75">
      <c r="A36" s="5"/>
    </row>
    <row r="37" ht="12.75">
      <c r="A37" s="5"/>
    </row>
    <row r="38" ht="12.75">
      <c r="A38" s="5"/>
    </row>
    <row r="39" ht="12.75">
      <c r="A39" s="5"/>
    </row>
    <row r="40" ht="12.75">
      <c r="A40" s="5"/>
    </row>
    <row r="41" ht="12.75">
      <c r="A41" s="5"/>
    </row>
    <row r="42" ht="12.75">
      <c r="A42" s="5"/>
    </row>
    <row r="43" ht="12.75">
      <c r="A43" s="5"/>
    </row>
    <row r="44" ht="12.75">
      <c r="A44" s="5"/>
    </row>
    <row r="45" ht="12.75">
      <c r="A45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Consolidated vacuum cleaners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Bobodobo</dc:creator>
  <cp:keywords/>
  <dc:description/>
  <cp:lastModifiedBy>Paul Ronney</cp:lastModifiedBy>
  <dcterms:created xsi:type="dcterms:W3CDTF">2002-01-29T17:25:53Z</dcterms:created>
  <cp:category/>
  <cp:version/>
  <cp:contentType/>
  <cp:contentStatus/>
</cp:coreProperties>
</file>